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kob\Documents\"/>
    </mc:Choice>
  </mc:AlternateContent>
  <bookViews>
    <workbookView xWindow="120" yWindow="105" windowWidth="20115" windowHeight="9015" activeTab="1"/>
  </bookViews>
  <sheets>
    <sheet name="Free Bet Calc" sheetId="1" r:id="rId1"/>
    <sheet name="Own Capital Calc" sheetId="2" r:id="rId2"/>
    <sheet name="Optimiser" sheetId="3" r:id="rId3"/>
  </sheets>
  <calcPr calcId="152511"/>
</workbook>
</file>

<file path=xl/calcChain.xml><?xml version="1.0" encoding="utf-8"?>
<calcChain xmlns="http://schemas.openxmlformats.org/spreadsheetml/2006/main">
  <c r="E7" i="2" l="1"/>
  <c r="E6" i="2"/>
  <c r="E7" i="1"/>
  <c r="E6" i="1"/>
  <c r="B4" i="3" l="1"/>
  <c r="C6" i="3"/>
  <c r="C7" i="3"/>
  <c r="C3" i="3"/>
  <c r="F4" i="3"/>
  <c r="F3" i="3"/>
  <c r="F7" i="3" s="1"/>
  <c r="B6" i="1"/>
  <c r="B6" i="2"/>
  <c r="F6" i="3" l="1"/>
  <c r="B3" i="3"/>
  <c r="B7" i="3" l="1"/>
  <c r="B6" i="3"/>
  <c r="B9" i="3" s="1"/>
  <c r="B7" i="2"/>
  <c r="G4" i="3" l="1"/>
  <c r="G3" i="3"/>
  <c r="G7" i="3" s="1"/>
  <c r="C7" i="1"/>
  <c r="C6" i="1" s="1"/>
  <c r="D6" i="1"/>
  <c r="G6" i="3" l="1"/>
  <c r="F9" i="3"/>
  <c r="C7" i="2" s="1"/>
  <c r="D7" i="1"/>
  <c r="C6" i="2" l="1"/>
  <c r="D6" i="2" s="1"/>
  <c r="D7" i="2"/>
</calcChain>
</file>

<file path=xl/comments1.xml><?xml version="1.0" encoding="utf-8"?>
<comments xmlns="http://schemas.openxmlformats.org/spreadsheetml/2006/main">
  <authors>
    <author>Jakob</author>
    <author>Jane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Maximise Odds whilst keeping margins between Back &amp; Lay minimised</t>
        </r>
      </text>
    </comment>
    <comment ref="E5" authorId="1" shapeId="0">
      <text>
        <r>
          <rPr>
            <b/>
            <sz val="9"/>
            <color indexed="81"/>
            <rFont val="Tahoma"/>
          </rPr>
          <t>MAXIMISE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Amount to Lay</t>
        </r>
      </text>
    </comment>
  </commentList>
</comments>
</file>

<file path=xl/comments2.xml><?xml version="1.0" encoding="utf-8"?>
<comments xmlns="http://schemas.openxmlformats.org/spreadsheetml/2006/main">
  <authors>
    <author>Jakob</author>
    <author>Jane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Want to minimise the total Back &amp; Lay odds whilst keeping margins minimised as well (BUT whilst keeping odds over the T&amp;C minimums for the bookie requirements)</t>
        </r>
      </text>
    </comment>
    <comment ref="E5" authorId="1" shapeId="0">
      <text>
        <r>
          <rPr>
            <b/>
            <sz val="9"/>
            <color indexed="81"/>
            <rFont val="Tahoma"/>
          </rPr>
          <t>MINIMISE</t>
        </r>
      </text>
    </comment>
  </commentList>
</comments>
</file>

<file path=xl/sharedStrings.xml><?xml version="1.0" encoding="utf-8"?>
<sst xmlns="http://schemas.openxmlformats.org/spreadsheetml/2006/main" count="32" uniqueCount="20">
  <si>
    <t>Back</t>
  </si>
  <si>
    <t>Lay</t>
  </si>
  <si>
    <t>Free Bet Amount</t>
  </si>
  <si>
    <t>Back Odds</t>
  </si>
  <si>
    <t>Lay Odds</t>
  </si>
  <si>
    <t>Gross Winnings</t>
  </si>
  <si>
    <t>Capital to Minimise</t>
  </si>
  <si>
    <t>¬X</t>
  </si>
  <si>
    <t>X</t>
  </si>
  <si>
    <t>Liquidisation %</t>
  </si>
  <si>
    <t>Capital Loss %</t>
  </si>
  <si>
    <t>m</t>
  </si>
  <si>
    <t>x</t>
  </si>
  <si>
    <t>c</t>
  </si>
  <si>
    <t>x itcpt</t>
  </si>
  <si>
    <t>Free Bet Optimisation</t>
  </si>
  <si>
    <t>Gross Loss</t>
  </si>
  <si>
    <t>y1</t>
  </si>
  <si>
    <t>y2</t>
  </si>
  <si>
    <t>Loss Minimisation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</si>
</sst>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0"/>
      <name val="Arial"/>
    </font>
    <font>
      <b/>
      <sz val="9"/>
      <color indexed="81"/>
      <name val="Tahoma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5" applyNumberFormat="0" applyAlignment="0" applyProtection="0"/>
    <xf numFmtId="0" fontId="6" fillId="3" borderId="5" applyNumberFormat="0" applyAlignment="0" applyProtection="0"/>
  </cellStyleXfs>
  <cellXfs count="42">
    <xf numFmtId="0" fontId="0" fillId="0" borderId="0" xfId="0"/>
    <xf numFmtId="6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6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6" fontId="5" fillId="2" borderId="5" xfId="1" applyNumberFormat="1" applyAlignment="1">
      <alignment horizontal="center"/>
    </xf>
    <xf numFmtId="0" fontId="5" fillId="2" borderId="5" xfId="1" applyAlignment="1">
      <alignment horizontal="center"/>
    </xf>
    <xf numFmtId="0" fontId="4" fillId="0" borderId="4" xfId="0" applyFont="1" applyBorder="1" applyAlignment="1">
      <alignment horizontal="center"/>
    </xf>
    <xf numFmtId="6" fontId="6" fillId="3" borderId="7" xfId="2" applyNumberFormat="1" applyBorder="1" applyAlignment="1">
      <alignment horizontal="center"/>
    </xf>
    <xf numFmtId="8" fontId="6" fillId="3" borderId="8" xfId="2" applyNumberFormat="1" applyBorder="1" applyAlignment="1">
      <alignment horizontal="center"/>
    </xf>
    <xf numFmtId="6" fontId="6" fillId="3" borderId="3" xfId="2" applyNumberFormat="1" applyBorder="1" applyAlignment="1">
      <alignment horizontal="center"/>
    </xf>
    <xf numFmtId="8" fontId="6" fillId="3" borderId="2" xfId="2" applyNumberFormat="1" applyBorder="1" applyAlignment="1">
      <alignment horizontal="center"/>
    </xf>
    <xf numFmtId="0" fontId="0" fillId="0" borderId="0" xfId="0" applyAlignment="1">
      <alignment horizontal="center"/>
    </xf>
    <xf numFmtId="8" fontId="7" fillId="3" borderId="8" xfId="2" applyNumberFormat="1" applyFont="1" applyBorder="1" applyAlignment="1">
      <alignment horizontal="center"/>
    </xf>
    <xf numFmtId="4" fontId="7" fillId="3" borderId="2" xfId="2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8" fontId="6" fillId="3" borderId="1" xfId="2" applyNumberForma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8" fontId="6" fillId="3" borderId="7" xfId="2" applyNumberFormat="1" applyBorder="1" applyAlignment="1">
      <alignment horizontal="center"/>
    </xf>
    <xf numFmtId="8" fontId="6" fillId="3" borderId="3" xfId="2" applyNumberFormat="1" applyBorder="1" applyAlignment="1">
      <alignment horizontal="center"/>
    </xf>
    <xf numFmtId="10" fontId="6" fillId="3" borderId="6" xfId="2" applyNumberFormat="1" applyBorder="1" applyAlignment="1">
      <alignment horizontal="center"/>
    </xf>
    <xf numFmtId="10" fontId="6" fillId="3" borderId="9" xfId="2" applyNumberFormat="1" applyBorder="1" applyAlignment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zoomScaleNormal="100" workbookViewId="0">
      <selection activeCell="I8" sqref="I8"/>
    </sheetView>
  </sheetViews>
  <sheetFormatPr defaultRowHeight="15" x14ac:dyDescent="0.25"/>
  <cols>
    <col min="1" max="1" width="22" style="2" bestFit="1" customWidth="1"/>
    <col min="2" max="2" width="13.85546875" style="2" customWidth="1"/>
    <col min="3" max="3" width="13.42578125" style="2" customWidth="1"/>
    <col min="4" max="4" width="15.7109375" style="2" bestFit="1" customWidth="1"/>
    <col min="5" max="5" width="15.85546875" style="2" bestFit="1" customWidth="1"/>
    <col min="6" max="16384" width="9.140625" style="2"/>
  </cols>
  <sheetData>
    <row r="1" spans="1:5" x14ac:dyDescent="0.25">
      <c r="A1" s="1" t="s">
        <v>2</v>
      </c>
      <c r="B1" s="11">
        <v>30</v>
      </c>
    </row>
    <row r="2" spans="1:5" x14ac:dyDescent="0.25">
      <c r="A2" s="1" t="s">
        <v>3</v>
      </c>
      <c r="B2" s="12">
        <v>7.5</v>
      </c>
    </row>
    <row r="3" spans="1:5" x14ac:dyDescent="0.25">
      <c r="A3" s="4" t="s">
        <v>4</v>
      </c>
      <c r="B3" s="12">
        <v>8</v>
      </c>
    </row>
    <row r="4" spans="1:5" x14ac:dyDescent="0.25">
      <c r="A4" s="5"/>
      <c r="B4" s="6"/>
    </row>
    <row r="5" spans="1:5" x14ac:dyDescent="0.25">
      <c r="A5" s="7"/>
      <c r="B5" s="5" t="s">
        <v>0</v>
      </c>
      <c r="C5" s="5" t="s">
        <v>1</v>
      </c>
      <c r="D5" s="13" t="s">
        <v>5</v>
      </c>
      <c r="E5" s="5" t="s">
        <v>9</v>
      </c>
    </row>
    <row r="6" spans="1:5" ht="15.75" x14ac:dyDescent="0.25">
      <c r="A6" s="4" t="s">
        <v>8</v>
      </c>
      <c r="B6" s="14">
        <f>(B1*B2)-B1</f>
        <v>195</v>
      </c>
      <c r="C6" s="19">
        <f>-C7*B3+C7</f>
        <v>-170.625</v>
      </c>
      <c r="D6" s="38">
        <f>SUM(B6:C6)</f>
        <v>24.375</v>
      </c>
      <c r="E6" s="40">
        <f>D6/$B$1</f>
        <v>0.8125</v>
      </c>
    </row>
    <row r="7" spans="1:5" ht="15.75" x14ac:dyDescent="0.25">
      <c r="A7" s="4" t="s">
        <v>7</v>
      </c>
      <c r="B7" s="16">
        <v>0</v>
      </c>
      <c r="C7" s="20">
        <f>Optimiser!B9</f>
        <v>24.375</v>
      </c>
      <c r="D7" s="39">
        <f>SUM(B7:C7)</f>
        <v>24.375</v>
      </c>
      <c r="E7" s="41">
        <f>D7/$B$1</f>
        <v>0.8125</v>
      </c>
    </row>
    <row r="9" spans="1:5" x14ac:dyDescent="0.25">
      <c r="B9" s="8"/>
      <c r="C9" s="9"/>
    </row>
    <row r="10" spans="1:5" x14ac:dyDescent="0.25">
      <c r="D10" s="8"/>
    </row>
    <row r="11" spans="1:5" x14ac:dyDescent="0.25">
      <c r="D11" s="8"/>
    </row>
    <row r="12" spans="1:5" x14ac:dyDescent="0.25">
      <c r="D12" s="8"/>
    </row>
    <row r="13" spans="1:5" x14ac:dyDescent="0.25">
      <c r="D13" s="8"/>
    </row>
    <row r="14" spans="1:5" x14ac:dyDescent="0.25">
      <c r="D14" s="8"/>
    </row>
    <row r="15" spans="1:5" x14ac:dyDescent="0.25">
      <c r="D15" s="8"/>
    </row>
    <row r="16" spans="1:5" x14ac:dyDescent="0.25">
      <c r="D16" s="8"/>
    </row>
    <row r="17" spans="4:4" x14ac:dyDescent="0.25">
      <c r="D17" s="8"/>
    </row>
    <row r="18" spans="4:4" x14ac:dyDescent="0.25">
      <c r="D18" s="8"/>
    </row>
    <row r="19" spans="4:4" x14ac:dyDescent="0.25">
      <c r="D19" s="8"/>
    </row>
    <row r="20" spans="4:4" x14ac:dyDescent="0.25">
      <c r="D20" s="8"/>
    </row>
    <row r="21" spans="4:4" x14ac:dyDescent="0.25">
      <c r="D21" s="8"/>
    </row>
    <row r="22" spans="4:4" x14ac:dyDescent="0.25">
      <c r="D22" s="8"/>
    </row>
    <row r="23" spans="4:4" x14ac:dyDescent="0.25">
      <c r="D23" s="8"/>
    </row>
    <row r="24" spans="4:4" x14ac:dyDescent="0.25">
      <c r="D24" s="8"/>
    </row>
    <row r="25" spans="4:4" x14ac:dyDescent="0.25">
      <c r="D25" s="8"/>
    </row>
    <row r="26" spans="4:4" x14ac:dyDescent="0.25">
      <c r="D26" s="8"/>
    </row>
    <row r="27" spans="4:4" x14ac:dyDescent="0.25">
      <c r="D27" s="8"/>
    </row>
    <row r="28" spans="4:4" x14ac:dyDescent="0.25">
      <c r="D28" s="8"/>
    </row>
    <row r="29" spans="4:4" x14ac:dyDescent="0.25">
      <c r="D29" s="8"/>
    </row>
    <row r="30" spans="4:4" x14ac:dyDescent="0.25">
      <c r="D30" s="8"/>
    </row>
    <row r="31" spans="4:4" x14ac:dyDescent="0.25">
      <c r="D31" s="8"/>
    </row>
    <row r="32" spans="4:4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F13" sqref="F13"/>
    </sheetView>
  </sheetViews>
  <sheetFormatPr defaultRowHeight="15" x14ac:dyDescent="0.25"/>
  <cols>
    <col min="1" max="1" width="22" style="3" bestFit="1" customWidth="1"/>
    <col min="2" max="2" width="14" style="3" customWidth="1"/>
    <col min="3" max="3" width="13.85546875" style="3" customWidth="1"/>
    <col min="4" max="4" width="15.7109375" style="3" bestFit="1" customWidth="1"/>
    <col min="5" max="5" width="14.140625" style="3" bestFit="1" customWidth="1"/>
    <col min="6" max="16384" width="9.140625" style="3"/>
  </cols>
  <sheetData>
    <row r="1" spans="1:5" x14ac:dyDescent="0.25">
      <c r="A1" s="1" t="s">
        <v>6</v>
      </c>
      <c r="B1" s="11">
        <v>10</v>
      </c>
      <c r="C1" s="2"/>
      <c r="D1" s="2"/>
    </row>
    <row r="2" spans="1:5" x14ac:dyDescent="0.25">
      <c r="A2" s="1" t="s">
        <v>3</v>
      </c>
      <c r="B2" s="12">
        <v>2.1</v>
      </c>
      <c r="C2" s="2"/>
      <c r="D2" s="2"/>
    </row>
    <row r="3" spans="1:5" x14ac:dyDescent="0.25">
      <c r="A3" s="4" t="s">
        <v>4</v>
      </c>
      <c r="B3" s="12">
        <v>2.12</v>
      </c>
      <c r="C3" s="2"/>
      <c r="D3" s="2"/>
    </row>
    <row r="4" spans="1:5" x14ac:dyDescent="0.25">
      <c r="A4" s="5"/>
      <c r="B4" s="6"/>
      <c r="C4" s="2"/>
      <c r="D4" s="2"/>
    </row>
    <row r="5" spans="1:5" x14ac:dyDescent="0.25">
      <c r="A5" s="7"/>
      <c r="B5" s="5" t="s">
        <v>0</v>
      </c>
      <c r="C5" s="5" t="s">
        <v>1</v>
      </c>
      <c r="D5" s="13" t="s">
        <v>16</v>
      </c>
      <c r="E5" s="5" t="s">
        <v>10</v>
      </c>
    </row>
    <row r="6" spans="1:5" x14ac:dyDescent="0.25">
      <c r="A6" s="4" t="s">
        <v>8</v>
      </c>
      <c r="B6" s="14">
        <f>(B1*B2)-B1</f>
        <v>11</v>
      </c>
      <c r="C6" s="15">
        <f>-(C7*B3-C7)</f>
        <v>-11.094339622641504</v>
      </c>
      <c r="D6" s="38">
        <f>SUM(B6:C6)</f>
        <v>-9.4339622641504306E-2</v>
      </c>
      <c r="E6" s="40">
        <f>D6/$B$1</f>
        <v>-9.4339622641504313E-3</v>
      </c>
    </row>
    <row r="7" spans="1:5" x14ac:dyDescent="0.25">
      <c r="A7" s="4" t="s">
        <v>7</v>
      </c>
      <c r="B7" s="16">
        <f>-B1</f>
        <v>-10</v>
      </c>
      <c r="C7" s="22">
        <f>Optimiser!F9</f>
        <v>9.905660377358485</v>
      </c>
      <c r="D7" s="17">
        <f>SUM(B7:C7)</f>
        <v>-9.4339622641514964E-2</v>
      </c>
      <c r="E7" s="41">
        <f>D7/$B$1</f>
        <v>-9.4339622641514964E-3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B5" sqref="B5"/>
    </sheetView>
  </sheetViews>
  <sheetFormatPr defaultRowHeight="12.75" x14ac:dyDescent="0.2"/>
  <cols>
    <col min="1" max="1" width="9.140625" style="10"/>
    <col min="2" max="2" width="11.7109375" style="10" customWidth="1"/>
    <col min="3" max="3" width="9.140625" style="10"/>
    <col min="4" max="4" width="9.140625" style="18"/>
    <col min="5" max="5" width="9.140625" style="10"/>
    <col min="6" max="6" width="13" style="10" customWidth="1"/>
    <col min="7" max="16384" width="9.140625" style="10"/>
  </cols>
  <sheetData>
    <row r="1" spans="1:7" x14ac:dyDescent="0.2">
      <c r="A1" s="35" t="s">
        <v>15</v>
      </c>
      <c r="B1" s="36"/>
      <c r="C1" s="37"/>
      <c r="E1" s="35" t="s">
        <v>19</v>
      </c>
      <c r="F1" s="36"/>
      <c r="G1" s="37"/>
    </row>
    <row r="2" spans="1:7" x14ac:dyDescent="0.2">
      <c r="A2" s="26" t="s">
        <v>12</v>
      </c>
      <c r="B2" s="24" t="s">
        <v>17</v>
      </c>
      <c r="C2" s="25" t="s">
        <v>18</v>
      </c>
      <c r="D2" s="21"/>
      <c r="E2" s="23" t="s">
        <v>12</v>
      </c>
      <c r="F2" s="24" t="s">
        <v>17</v>
      </c>
      <c r="G2" s="25" t="s">
        <v>18</v>
      </c>
    </row>
    <row r="3" spans="1:7" x14ac:dyDescent="0.2">
      <c r="A3" s="26">
        <v>0</v>
      </c>
      <c r="B3" s="27">
        <f>(-A3*'Free Bet Calc'!$B$3+A3)+('Free Bet Calc'!$B$1*'Free Bet Calc'!$B$2-'Free Bet Calc'!$B$1)</f>
        <v>195</v>
      </c>
      <c r="C3" s="30">
        <f>A3</f>
        <v>0</v>
      </c>
      <c r="E3" s="26">
        <v>0</v>
      </c>
      <c r="F3" s="27">
        <f>(-E3*'Own Capital Calc'!$B$3+E3)+('Own Capital Calc'!$B$1*'Own Capital Calc'!$B$2-'Own Capital Calc'!$B$1)</f>
        <v>11</v>
      </c>
      <c r="G3" s="28">
        <f>'Own Capital Calc'!$B$7+E3</f>
        <v>-10</v>
      </c>
    </row>
    <row r="4" spans="1:7" x14ac:dyDescent="0.2">
      <c r="A4" s="26">
        <v>1</v>
      </c>
      <c r="B4" s="27">
        <f>(-A4*'Free Bet Calc'!$B$3+A4)+('Free Bet Calc'!$B$1*'Free Bet Calc'!$B$2-'Free Bet Calc'!$B$1)</f>
        <v>188</v>
      </c>
      <c r="C4" s="30">
        <v>1</v>
      </c>
      <c r="E4" s="26">
        <v>1</v>
      </c>
      <c r="F4" s="27">
        <f>(-E4*'Own Capital Calc'!$B$3+E4)+('Own Capital Calc'!$B$1*'Own Capital Calc'!$B$2-'Own Capital Calc'!$B$1)</f>
        <v>9.879999999999999</v>
      </c>
      <c r="G4" s="28">
        <f>'Own Capital Calc'!$B$7+E4</f>
        <v>-9</v>
      </c>
    </row>
    <row r="5" spans="1:7" x14ac:dyDescent="0.2">
      <c r="A5" s="26"/>
      <c r="B5" s="29"/>
      <c r="C5" s="30"/>
      <c r="E5" s="26"/>
      <c r="F5" s="29"/>
      <c r="G5" s="30"/>
    </row>
    <row r="6" spans="1:7" x14ac:dyDescent="0.2">
      <c r="A6" s="26" t="s">
        <v>11</v>
      </c>
      <c r="B6" s="29">
        <f>(B4-B3)/(A4-A3)</f>
        <v>-7</v>
      </c>
      <c r="C6" s="30">
        <f>(C4-C3)/(A4-A3)</f>
        <v>1</v>
      </c>
      <c r="E6" s="23" t="s">
        <v>11</v>
      </c>
      <c r="F6" s="27">
        <f>(F4-F3)/(E4-E3)</f>
        <v>-1.120000000000001</v>
      </c>
      <c r="G6" s="30">
        <f>(G4-G3)/(E4-E3)</f>
        <v>1</v>
      </c>
    </row>
    <row r="7" spans="1:7" x14ac:dyDescent="0.2">
      <c r="A7" s="26" t="s">
        <v>13</v>
      </c>
      <c r="B7" s="27">
        <f>B3</f>
        <v>195</v>
      </c>
      <c r="C7" s="30">
        <f>C3</f>
        <v>0</v>
      </c>
      <c r="E7" s="23" t="s">
        <v>13</v>
      </c>
      <c r="F7" s="27">
        <f>F3</f>
        <v>11</v>
      </c>
      <c r="G7" s="28">
        <f>G3</f>
        <v>-10</v>
      </c>
    </row>
    <row r="8" spans="1:7" x14ac:dyDescent="0.2">
      <c r="A8" s="26"/>
      <c r="B8" s="29"/>
      <c r="C8" s="30"/>
      <c r="E8" s="26"/>
      <c r="F8" s="29"/>
      <c r="G8" s="30"/>
    </row>
    <row r="9" spans="1:7" x14ac:dyDescent="0.2">
      <c r="A9" s="34" t="s">
        <v>14</v>
      </c>
      <c r="B9" s="32">
        <f>B7/(-B6+C6)</f>
        <v>24.375</v>
      </c>
      <c r="C9" s="33"/>
      <c r="E9" s="31" t="s">
        <v>14</v>
      </c>
      <c r="F9" s="32">
        <f>-(F7-G7)/(F6-G6)</f>
        <v>9.905660377358485</v>
      </c>
      <c r="G9" s="33"/>
    </row>
    <row r="16" spans="1:7" x14ac:dyDescent="0.2">
      <c r="E16" s="18"/>
    </row>
    <row r="18" spans="3:4" x14ac:dyDescent="0.2">
      <c r="C18" s="21"/>
      <c r="D18" s="21"/>
    </row>
    <row r="19" spans="3:4" x14ac:dyDescent="0.2">
      <c r="C19" s="21"/>
      <c r="D19" s="21"/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Free Bet Calc</vt:lpstr>
      <vt:lpstr>Own Capital Calc</vt:lpstr>
      <vt:lpstr>Optimiser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Jakob</cp:lastModifiedBy>
  <dcterms:created xsi:type="dcterms:W3CDTF">2016-10-31T19:25:33Z</dcterms:created>
  <dcterms:modified xsi:type="dcterms:W3CDTF">2016-11-05T15:25:16Z</dcterms:modified>
</cp:coreProperties>
</file>